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2"/>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'2'!$A$1:$F$45</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b/>
            <sz val="9"/>
            <rFont val="Tahoma"/>
            <family val="2"/>
          </rPr>
          <t>Болдырева Наталья Викторовна:</t>
        </r>
        <r>
          <rPr>
            <sz val="9"/>
            <rFont val="Tahoma"/>
            <family val="2"/>
          </rPr>
          <t xml:space="preserve">
топливо</t>
        </r>
      </text>
    </comment>
  </commentList>
</comments>
</file>

<file path=xl/sharedStrings.xml><?xml version="1.0" encoding="utf-8"?>
<sst xmlns="http://schemas.openxmlformats.org/spreadsheetml/2006/main" count="254" uniqueCount="166">
  <si>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</si>
  <si>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</si>
  <si>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</si>
  <si>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</si>
  <si>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</si>
  <si>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</si>
  <si>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</si>
  <si>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</si>
  <si>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</si>
  <si>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</si>
  <si>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</si>
  <si>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</si>
  <si>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</si>
  <si>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</si>
  <si>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</si>
  <si>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</si>
  <si>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</si>
  <si>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</si>
  <si>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</si>
  <si>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</si>
  <si>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</si>
  <si>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</si>
  <si>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</si>
  <si>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</si>
  <si>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</si>
  <si>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</si>
  <si>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</si>
  <si>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</si>
  <si>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</si>
  <si>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</si>
  <si>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</si>
  <si>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</si>
  <si>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</si>
  <si>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</si>
  <si>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</si>
  <si>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</si>
  <si>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</si>
  <si>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</si>
  <si>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</si>
  <si>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</si>
  <si>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</si>
  <si>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</si>
  <si>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</si>
  <si>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</si>
  <si>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</si>
  <si>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</si>
  <si>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</si>
  <si>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</si>
  <si>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</si>
  <si>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</si>
  <si>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</si>
  <si>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</si>
  <si>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</si>
  <si>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</si>
  <si>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</si>
  <si>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</si>
  <si>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</si>
  <si>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</si>
  <si>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</si>
  <si>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</si>
  <si>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</si>
  <si>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</si>
  <si>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</si>
  <si>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</si>
  <si>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</si>
  <si>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</si>
  <si>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</si>
  <si>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</si>
  <si>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</si>
  <si>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</si>
  <si>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</si>
  <si>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</si>
  <si>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</si>
  <si>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</si>
  <si>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</si>
  <si>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</si>
  <si>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</si>
  <si>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</si>
  <si>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</si>
  <si>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</si>
  <si>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</si>
  <si>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</si>
  <si>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</si>
  <si>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</si>
  <si>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</si>
  <si>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</si>
  <si>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</si>
  <si>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</si>
  <si>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</si>
  <si>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</si>
  <si>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</si>
  <si>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</si>
  <si>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</si>
  <si>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</si>
  <si>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</si>
  <si>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</si>
  <si>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</si>
  <si>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</si>
  <si>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</si>
  <si>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</si>
  <si>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</si>
  <si>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</si>
  <si>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</si>
  <si>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</si>
  <si>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</si>
  <si>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</si>
  <si>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</si>
  <si>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</si>
  <si>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</si>
  <si>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</si>
  <si>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</si>
  <si>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</si>
  <si>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</si>
  <si>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</si>
  <si>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</si>
  <si>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</si>
  <si>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</si>
  <si>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</si>
  <si>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</si>
  <si>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</si>
  <si>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</si>
  <si>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</si>
  <si>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</si>
  <si>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</si>
  <si>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</si>
  <si>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</si>
  <si>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</si>
  <si>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</si>
  <si>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</si>
  <si>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</si>
  <si>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</si>
  <si>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</si>
  <si>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</si>
  <si>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</si>
  <si>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</si>
  <si>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</si>
  <si>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</si>
  <si>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</si>
  <si>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</si>
  <si>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</si>
  <si>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</si>
  <si>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</si>
  <si>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(расчетный период регулирования)</t>
  </si>
  <si>
    <t>Надымского нефтегазодобывающего управления</t>
  </si>
  <si>
    <t>ООО "Газпром добыча Надым"</t>
  </si>
  <si>
    <t>Надымское нефтегазодобывающее управление ООО "Газпром добыча Надым"</t>
  </si>
  <si>
    <t>ННГДУ ООО "ГДН"</t>
  </si>
  <si>
    <t>ЯНАО г.Надым</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</si>
  <si>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</si>
  <si>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</si>
  <si>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</si>
  <si>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</si>
  <si>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</si>
  <si>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</si>
  <si>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</si>
  <si>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</si>
  <si>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</si>
  <si>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</si>
  <si>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</si>
  <si>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</si>
  <si>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</si>
  <si>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</si>
  <si>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ЯНАО г.Надым ул.Заводская , панель М</t>
  </si>
  <si>
    <t xml:space="preserve">Предложения на расчетный период регулирования 
</t>
  </si>
  <si>
    <t>о корректировке размера цен (тарифов), долгосрочных параметров регулирования электрической энергии , поставляемой потребителям на Юбилейном НГКМ на 2021 г</t>
  </si>
  <si>
    <t xml:space="preserve">Предложения по корректировке 
2021 года 
</t>
  </si>
</sst>
</file>

<file path=xl/styles.xml><?xml version="1.0" encoding="utf-8"?>
<styleSheet xmlns="http://schemas.openxmlformats.org/spreadsheetml/2006/main">
  <numFmts count="2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b/>
      <sz val="9"/>
      <name val="Tahoma"/>
      <family val="2"/>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4" fontId="1" fillId="0" borderId="10" xfId="0" applyNumberFormat="1" applyFont="1" applyBorder="1" applyAlignment="1">
      <alignment horizontal="center" vertical="center"/>
    </xf>
    <xf numFmtId="0" fontId="1" fillId="0" borderId="0" xfId="0" applyFont="1" applyAlignment="1">
      <alignment vertical="center"/>
    </xf>
    <xf numFmtId="3" fontId="1" fillId="0" borderId="10" xfId="0" applyNumberFormat="1" applyFont="1" applyBorder="1" applyAlignment="1">
      <alignment horizontal="center" vertical="center"/>
    </xf>
    <xf numFmtId="183"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0" fontId="4" fillId="0" borderId="0" xfId="0" applyFont="1" applyAlignment="1">
      <alignment horizontal="center" vertical="center" wrapText="1"/>
    </xf>
    <xf numFmtId="0" fontId="1" fillId="0" borderId="10" xfId="0" applyFont="1" applyBorder="1" applyAlignment="1">
      <alignment horizontal="left" vertical="center" wrapText="1"/>
    </xf>
    <xf numFmtId="0" fontId="34" fillId="0" borderId="10" xfId="42"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0"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0"/>
  <sheetViews>
    <sheetView zoomScalePageLayoutView="0" workbookViewId="0" topLeftCell="A1">
      <selection activeCell="A7" sqref="A7"/>
    </sheetView>
  </sheetViews>
  <sheetFormatPr defaultColWidth="9.00390625" defaultRowHeight="12.75"/>
  <cols>
    <col min="1" max="1" width="88.25390625" style="14" customWidth="1"/>
    <col min="2" max="2" width="12.25390625" style="14" customWidth="1"/>
    <col min="3" max="4" width="27.625" style="14" customWidth="1"/>
    <col min="5" max="5" width="24.125" style="14" customWidth="1"/>
    <col min="6" max="16384" width="9.125" style="14" customWidth="1"/>
  </cols>
  <sheetData>
    <row r="1" spans="1:5" ht="63">
      <c r="A1" s="51" t="s">
        <v>160</v>
      </c>
      <c r="E1" s="15"/>
    </row>
    <row r="4" ht="18.75">
      <c r="A4" s="34"/>
    </row>
    <row r="5" ht="18.75">
      <c r="A5" s="34"/>
    </row>
    <row r="6" s="16" customFormat="1" ht="18.75">
      <c r="A6" s="35" t="s">
        <v>141</v>
      </c>
    </row>
    <row r="7" spans="1:5" s="17" customFormat="1" ht="56.25">
      <c r="A7" s="36" t="s">
        <v>164</v>
      </c>
      <c r="B7" s="10"/>
      <c r="C7" s="12"/>
      <c r="D7" s="12"/>
      <c r="E7" s="12"/>
    </row>
    <row r="8" spans="1:5" s="17" customFormat="1" ht="18.75" hidden="1">
      <c r="A8" s="36" t="s">
        <v>142</v>
      </c>
      <c r="B8" s="10"/>
      <c r="C8" s="12"/>
      <c r="D8" s="12"/>
      <c r="E8" s="12"/>
    </row>
    <row r="9" spans="1:5" s="17" customFormat="1" ht="18.75">
      <c r="A9" s="36" t="s">
        <v>143</v>
      </c>
      <c r="B9" s="10"/>
      <c r="C9" s="12"/>
      <c r="D9" s="12"/>
      <c r="E9" s="12"/>
    </row>
    <row r="10" spans="1:5" s="17" customFormat="1" ht="18.75">
      <c r="A10" s="36" t="s">
        <v>144</v>
      </c>
      <c r="B10" s="10"/>
      <c r="C10" s="12"/>
      <c r="D10" s="12"/>
      <c r="E10" s="12"/>
    </row>
    <row r="11" spans="1:5" s="17" customFormat="1" ht="18.75">
      <c r="A11" s="36"/>
      <c r="B11" s="10"/>
      <c r="C11" s="12"/>
      <c r="D11" s="12"/>
      <c r="E11" s="12"/>
    </row>
    <row r="12" spans="1:5" s="17" customFormat="1" ht="18.75">
      <c r="A12" s="36"/>
      <c r="B12" s="10"/>
      <c r="C12" s="12"/>
      <c r="D12" s="12"/>
      <c r="E12" s="12"/>
    </row>
    <row r="13" spans="1:5" s="17" customFormat="1" ht="18.75">
      <c r="A13" s="37"/>
      <c r="B13" s="10"/>
      <c r="C13" s="12"/>
      <c r="D13" s="12"/>
      <c r="E13" s="12"/>
    </row>
    <row r="14" spans="1:5" s="17" customFormat="1" ht="15.75">
      <c r="A14" s="11"/>
      <c r="B14" s="10"/>
      <c r="C14" s="12"/>
      <c r="D14" s="12"/>
      <c r="E14" s="12"/>
    </row>
    <row r="15" spans="1:5" s="21" customFormat="1" ht="15.75">
      <c r="A15" s="19"/>
      <c r="B15" s="18"/>
      <c r="C15" s="20"/>
      <c r="D15" s="20"/>
      <c r="E15" s="20"/>
    </row>
    <row r="16" spans="1:5" s="17" customFormat="1" ht="15.75">
      <c r="A16" s="11"/>
      <c r="B16" s="10"/>
      <c r="C16" s="22"/>
      <c r="D16" s="22"/>
      <c r="E16" s="22"/>
    </row>
    <row r="17" spans="1:5" s="17" customFormat="1" ht="15.75">
      <c r="A17" s="11"/>
      <c r="B17" s="10"/>
      <c r="C17" s="12"/>
      <c r="D17" s="12"/>
      <c r="E17" s="12"/>
    </row>
    <row r="18" spans="1:5" s="17" customFormat="1" ht="15.75">
      <c r="A18" s="11"/>
      <c r="B18" s="10"/>
      <c r="C18" s="12"/>
      <c r="D18" s="12"/>
      <c r="E18" s="1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3"/>
      <c r="B31" s="10"/>
      <c r="C31" s="12"/>
      <c r="D31" s="12"/>
      <c r="E31" s="12"/>
    </row>
    <row r="32" spans="1:5" s="17" customFormat="1" ht="15.75">
      <c r="A32" s="11"/>
      <c r="B32" s="10"/>
      <c r="C32" s="12"/>
      <c r="D32" s="12"/>
      <c r="E32" s="12"/>
    </row>
    <row r="33" spans="1:5" s="17" customFormat="1" ht="15.75">
      <c r="A33" s="11"/>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3"/>
      <c r="B38" s="10"/>
      <c r="C38" s="12"/>
      <c r="D38" s="12"/>
      <c r="E38" s="12"/>
    </row>
    <row r="39" spans="1:5" s="17" customFormat="1" ht="15.75">
      <c r="A39" s="11"/>
      <c r="B39" s="10"/>
      <c r="C39" s="12"/>
      <c r="D39" s="12"/>
      <c r="E39" s="12"/>
    </row>
    <row r="40" spans="1:5" s="17" customFormat="1" ht="15.75">
      <c r="A40" s="11"/>
      <c r="B40" s="10"/>
      <c r="C40" s="12"/>
      <c r="D40" s="12"/>
      <c r="E40" s="12"/>
    </row>
    <row r="41" s="23" customFormat="1" ht="12.75"/>
    <row r="42" s="23" customFormat="1" ht="12.75"/>
    <row r="43" s="23" customFormat="1" ht="12.75"/>
    <row r="44"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22" sqref="B22"/>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53" t="s">
        <v>130</v>
      </c>
      <c r="B3" s="53"/>
      <c r="C3" s="53"/>
    </row>
    <row r="5" spans="1:3" ht="51" customHeight="1">
      <c r="A5" s="32" t="s">
        <v>131</v>
      </c>
      <c r="B5" s="54" t="s">
        <v>145</v>
      </c>
      <c r="C5" s="54"/>
    </row>
    <row r="6" spans="1:3" s="2" customFormat="1" ht="15.75">
      <c r="A6" s="32" t="s">
        <v>132</v>
      </c>
      <c r="B6" s="54" t="s">
        <v>146</v>
      </c>
      <c r="C6" s="54"/>
    </row>
    <row r="7" spans="1:3" ht="15.75">
      <c r="A7" s="32" t="s">
        <v>133</v>
      </c>
      <c r="B7" s="54" t="s">
        <v>147</v>
      </c>
      <c r="C7" s="54"/>
    </row>
    <row r="8" spans="1:3" ht="15.75">
      <c r="A8" s="32" t="s">
        <v>134</v>
      </c>
      <c r="B8" s="54" t="s">
        <v>162</v>
      </c>
      <c r="C8" s="54"/>
    </row>
    <row r="9" spans="1:3" ht="15.75">
      <c r="A9" s="32" t="s">
        <v>135</v>
      </c>
      <c r="B9" s="54">
        <v>8903019871</v>
      </c>
      <c r="C9" s="54"/>
    </row>
    <row r="10" spans="1:3" ht="15.75">
      <c r="A10" s="32" t="s">
        <v>136</v>
      </c>
      <c r="B10" s="54">
        <v>890303005</v>
      </c>
      <c r="C10" s="54"/>
    </row>
    <row r="11" spans="1:3" ht="15.75">
      <c r="A11" s="32" t="s">
        <v>137</v>
      </c>
      <c r="B11" s="54" t="s">
        <v>148</v>
      </c>
      <c r="C11" s="54"/>
    </row>
    <row r="12" spans="1:3" ht="15.75">
      <c r="A12" s="32" t="s">
        <v>138</v>
      </c>
      <c r="B12" s="55" t="s">
        <v>149</v>
      </c>
      <c r="C12" s="54"/>
    </row>
    <row r="13" spans="1:3" ht="15.75">
      <c r="A13" s="32" t="s">
        <v>139</v>
      </c>
      <c r="B13" s="54" t="s">
        <v>150</v>
      </c>
      <c r="C13" s="54"/>
    </row>
    <row r="14" spans="1:3" ht="15.75">
      <c r="A14" s="32" t="s">
        <v>140</v>
      </c>
      <c r="B14" s="54" t="s">
        <v>151</v>
      </c>
      <c r="C14" s="54"/>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B10:C10"/>
    <mergeCell ref="B11:C11"/>
    <mergeCell ref="B12:C12"/>
    <mergeCell ref="B13:C13"/>
    <mergeCell ref="B14:C14"/>
    <mergeCell ref="A3:C3"/>
    <mergeCell ref="B5:C5"/>
    <mergeCell ref="B6:C6"/>
    <mergeCell ref="B7:C7"/>
    <mergeCell ref="B8:C8"/>
    <mergeCell ref="B9:C9"/>
  </mergeCells>
  <hyperlinks>
    <hyperlink ref="B12"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F45"/>
  <sheetViews>
    <sheetView tabSelected="1" view="pageBreakPreview" zoomScaleSheetLayoutView="100" zoomScalePageLayoutView="0" workbookViewId="0" topLeftCell="A1">
      <selection activeCell="F8" sqref="F8"/>
    </sheetView>
  </sheetViews>
  <sheetFormatPr defaultColWidth="9.00390625" defaultRowHeight="12.75"/>
  <cols>
    <col min="1" max="1" width="6.625" style="1" customWidth="1"/>
    <col min="2" max="2" width="31.00390625" style="1" customWidth="1"/>
    <col min="3" max="3" width="11.00390625" style="47" customWidth="1"/>
    <col min="4" max="4" width="15.125" style="47" customWidth="1"/>
    <col min="5" max="5" width="13.75390625" style="47" customWidth="1"/>
    <col min="6" max="6" width="16.125" style="47" customWidth="1"/>
    <col min="7" max="16384" width="9.125" style="1" customWidth="1"/>
  </cols>
  <sheetData>
    <row r="1" ht="15.75"/>
    <row r="2" ht="15.75"/>
    <row r="3" spans="1:6" ht="16.5">
      <c r="A3" s="56" t="s">
        <v>161</v>
      </c>
      <c r="B3" s="57"/>
      <c r="C3" s="57"/>
      <c r="D3" s="57"/>
      <c r="E3" s="57"/>
      <c r="F3" s="57"/>
    </row>
    <row r="4" ht="15.75"/>
    <row r="5" ht="15.75"/>
    <row r="6" spans="1:6" s="2" customFormat="1" ht="111" customHeight="1">
      <c r="A6" s="33" t="s">
        <v>22</v>
      </c>
      <c r="B6" s="33" t="s">
        <v>0</v>
      </c>
      <c r="C6" s="33" t="s">
        <v>1</v>
      </c>
      <c r="D6" s="52" t="s">
        <v>153</v>
      </c>
      <c r="E6" s="52" t="s">
        <v>85</v>
      </c>
      <c r="F6" s="33" t="s">
        <v>165</v>
      </c>
    </row>
    <row r="7" spans="1:6" s="3" customFormat="1" ht="42" customHeight="1">
      <c r="A7" s="38" t="s">
        <v>2</v>
      </c>
      <c r="B7" s="39" t="s">
        <v>86</v>
      </c>
      <c r="C7" s="33"/>
      <c r="D7" s="48"/>
      <c r="E7" s="48"/>
      <c r="F7" s="48"/>
    </row>
    <row r="8" spans="1:6" s="3" customFormat="1" ht="33" customHeight="1">
      <c r="A8" s="38" t="s">
        <v>3</v>
      </c>
      <c r="B8" s="39" t="s">
        <v>87</v>
      </c>
      <c r="C8" s="33" t="s">
        <v>4</v>
      </c>
      <c r="D8" s="48">
        <v>2196</v>
      </c>
      <c r="E8" s="48">
        <f>211.22*3!F13+211.22*3!G13</f>
        <v>2902.1628</v>
      </c>
      <c r="F8" s="48">
        <f>155.6*3!H13+171.1*3!I13</f>
        <v>2401.978</v>
      </c>
    </row>
    <row r="9" spans="1:6" s="3" customFormat="1" ht="31.5" customHeight="1">
      <c r="A9" s="38" t="s">
        <v>5</v>
      </c>
      <c r="B9" s="39" t="s">
        <v>88</v>
      </c>
      <c r="C9" s="33" t="s">
        <v>4</v>
      </c>
      <c r="D9" s="48">
        <f>2196-1877</f>
        <v>319</v>
      </c>
      <c r="E9" s="48">
        <f>E8*1.3%</f>
        <v>37.728116400000005</v>
      </c>
      <c r="F9" s="48">
        <f>F8*1.16%</f>
        <v>27.862944799999998</v>
      </c>
    </row>
    <row r="10" spans="1:6" s="3" customFormat="1" ht="59.25" customHeight="1">
      <c r="A10" s="38" t="s">
        <v>6</v>
      </c>
      <c r="B10" s="39" t="s">
        <v>89</v>
      </c>
      <c r="C10" s="33" t="s">
        <v>4</v>
      </c>
      <c r="D10" s="48">
        <f aca="true" t="shared" si="0" ref="D10:F11">D9</f>
        <v>319</v>
      </c>
      <c r="E10" s="48">
        <f t="shared" si="0"/>
        <v>37.728116400000005</v>
      </c>
      <c r="F10" s="48">
        <f t="shared" si="0"/>
        <v>27.862944799999998</v>
      </c>
    </row>
    <row r="11" spans="1:6" s="3" customFormat="1" ht="27.75" customHeight="1">
      <c r="A11" s="38" t="s">
        <v>90</v>
      </c>
      <c r="B11" s="39" t="s">
        <v>7</v>
      </c>
      <c r="C11" s="33" t="s">
        <v>4</v>
      </c>
      <c r="D11" s="48">
        <f t="shared" si="0"/>
        <v>319</v>
      </c>
      <c r="E11" s="48">
        <f t="shared" si="0"/>
        <v>37.728116400000005</v>
      </c>
      <c r="F11" s="48">
        <f t="shared" si="0"/>
        <v>27.862944799999998</v>
      </c>
    </row>
    <row r="12" spans="1:6" s="3" customFormat="1" ht="41.25" customHeight="1">
      <c r="A12" s="38" t="s">
        <v>8</v>
      </c>
      <c r="B12" s="39" t="s">
        <v>91</v>
      </c>
      <c r="C12" s="33"/>
      <c r="D12" s="48"/>
      <c r="E12" s="48"/>
      <c r="F12" s="48"/>
    </row>
    <row r="13" spans="1:6" s="3" customFormat="1" ht="94.5">
      <c r="A13" s="38" t="s">
        <v>9</v>
      </c>
      <c r="B13" s="39" t="s">
        <v>92</v>
      </c>
      <c r="C13" s="33" t="s">
        <v>10</v>
      </c>
      <c r="D13" s="48">
        <f>D11/D8*100</f>
        <v>14.5264116575592</v>
      </c>
      <c r="E13" s="48">
        <f>E11/E8*100</f>
        <v>1.3</v>
      </c>
      <c r="F13" s="48">
        <f>F11/F8*100</f>
        <v>1.16</v>
      </c>
    </row>
    <row r="14" spans="1:6" s="3" customFormat="1" ht="58.5" customHeight="1">
      <c r="A14" s="38" t="s">
        <v>11</v>
      </c>
      <c r="B14" s="39" t="s">
        <v>93</v>
      </c>
      <c r="C14" s="33"/>
      <c r="D14" s="48"/>
      <c r="E14" s="48"/>
      <c r="F14" s="48"/>
    </row>
    <row r="15" spans="1:6" s="3" customFormat="1" ht="60.75" customHeight="1">
      <c r="A15" s="38" t="s">
        <v>12</v>
      </c>
      <c r="B15" s="39" t="s">
        <v>94</v>
      </c>
      <c r="C15" s="33" t="s">
        <v>29</v>
      </c>
      <c r="D15" s="48" t="s">
        <v>152</v>
      </c>
      <c r="E15" s="48" t="s">
        <v>152</v>
      </c>
      <c r="F15" s="48" t="s">
        <v>152</v>
      </c>
    </row>
    <row r="16" spans="1:6" s="3" customFormat="1" ht="39.75" customHeight="1">
      <c r="A16" s="38" t="s">
        <v>13</v>
      </c>
      <c r="B16" s="39" t="s">
        <v>95</v>
      </c>
      <c r="C16" s="33" t="s">
        <v>96</v>
      </c>
      <c r="D16" s="48" t="s">
        <v>152</v>
      </c>
      <c r="E16" s="48" t="s">
        <v>152</v>
      </c>
      <c r="F16" s="48" t="s">
        <v>152</v>
      </c>
    </row>
    <row r="17" spans="1:6" s="4" customFormat="1" ht="24.75" customHeight="1">
      <c r="A17" s="40" t="s">
        <v>64</v>
      </c>
      <c r="B17" s="41" t="s">
        <v>97</v>
      </c>
      <c r="C17" s="33" t="s">
        <v>29</v>
      </c>
      <c r="D17" s="48" t="s">
        <v>152</v>
      </c>
      <c r="E17" s="48" t="s">
        <v>152</v>
      </c>
      <c r="F17" s="48" t="s">
        <v>152</v>
      </c>
    </row>
    <row r="18" spans="1:6" s="3" customFormat="1" ht="60" customHeight="1">
      <c r="A18" s="38" t="s">
        <v>98</v>
      </c>
      <c r="B18" s="39" t="s">
        <v>99</v>
      </c>
      <c r="C18" s="33" t="s">
        <v>100</v>
      </c>
      <c r="D18" s="46">
        <v>30121.8</v>
      </c>
      <c r="E18" s="46">
        <v>27887.22</v>
      </c>
      <c r="F18" s="46">
        <v>27887.22</v>
      </c>
    </row>
    <row r="19" spans="1:6" s="3" customFormat="1" ht="76.5" customHeight="1">
      <c r="A19" s="38" t="s">
        <v>101</v>
      </c>
      <c r="B19" s="39" t="s">
        <v>102</v>
      </c>
      <c r="C19" s="33" t="s">
        <v>14</v>
      </c>
      <c r="D19" s="48" t="s">
        <v>152</v>
      </c>
      <c r="E19" s="48" t="s">
        <v>152</v>
      </c>
      <c r="F19" s="48" t="s">
        <v>152</v>
      </c>
    </row>
    <row r="20" spans="1:6" s="3" customFormat="1" ht="31.5">
      <c r="A20" s="38" t="s">
        <v>103</v>
      </c>
      <c r="B20" s="39" t="s">
        <v>156</v>
      </c>
      <c r="C20" s="33" t="s">
        <v>10</v>
      </c>
      <c r="D20" s="46">
        <v>2.98</v>
      </c>
      <c r="E20" s="46">
        <v>2.98</v>
      </c>
      <c r="F20" s="46">
        <v>2.98</v>
      </c>
    </row>
    <row r="21" spans="1:6" s="3" customFormat="1" ht="73.5" customHeight="1" hidden="1">
      <c r="A21" s="38" t="s">
        <v>104</v>
      </c>
      <c r="B21" s="39" t="s">
        <v>105</v>
      </c>
      <c r="C21" s="33"/>
      <c r="D21" s="48" t="s">
        <v>152</v>
      </c>
      <c r="E21" s="48" t="s">
        <v>152</v>
      </c>
      <c r="F21" s="48" t="s">
        <v>152</v>
      </c>
    </row>
    <row r="22" spans="1:6" s="3" customFormat="1" ht="87" customHeight="1" hidden="1">
      <c r="A22" s="38" t="s">
        <v>106</v>
      </c>
      <c r="B22" s="39" t="s">
        <v>107</v>
      </c>
      <c r="C22" s="33" t="s">
        <v>96</v>
      </c>
      <c r="D22" s="48" t="s">
        <v>152</v>
      </c>
      <c r="E22" s="48" t="s">
        <v>152</v>
      </c>
      <c r="F22" s="48" t="s">
        <v>152</v>
      </c>
    </row>
    <row r="23" spans="1:6" s="3" customFormat="1" ht="72" customHeight="1">
      <c r="A23" s="38" t="s">
        <v>15</v>
      </c>
      <c r="B23" s="39" t="s">
        <v>108</v>
      </c>
      <c r="C23" s="33" t="s">
        <v>4</v>
      </c>
      <c r="D23" s="48">
        <v>170528.564</v>
      </c>
      <c r="E23" s="48">
        <v>192327.43</v>
      </c>
      <c r="F23" s="48">
        <v>225896.67</v>
      </c>
    </row>
    <row r="24" spans="1:6" s="3" customFormat="1" ht="112.5">
      <c r="A24" s="38" t="s">
        <v>61</v>
      </c>
      <c r="B24" s="39" t="s">
        <v>157</v>
      </c>
      <c r="C24" s="33" t="s">
        <v>4</v>
      </c>
      <c r="D24" s="48">
        <f>D23-D29</f>
        <v>134186.41400000002</v>
      </c>
      <c r="E24" s="48">
        <f>E23-E29</f>
        <v>161022.34</v>
      </c>
      <c r="F24" s="48">
        <f>F23-F29</f>
        <v>188267.7</v>
      </c>
    </row>
    <row r="25" spans="1:6" s="3" customFormat="1" ht="27" customHeight="1">
      <c r="A25" s="38"/>
      <c r="B25" s="39" t="s">
        <v>23</v>
      </c>
      <c r="C25" s="33"/>
      <c r="D25" s="48"/>
      <c r="E25" s="48"/>
      <c r="F25" s="48"/>
    </row>
    <row r="26" spans="1:6" s="3" customFormat="1" ht="27" customHeight="1">
      <c r="A26" s="38"/>
      <c r="B26" s="39" t="s">
        <v>109</v>
      </c>
      <c r="C26" s="33"/>
      <c r="D26" s="48">
        <v>51185.72</v>
      </c>
      <c r="E26" s="48">
        <v>40764.731</v>
      </c>
      <c r="F26" s="48">
        <v>65670.8</v>
      </c>
    </row>
    <row r="27" spans="1:6" s="3" customFormat="1" ht="27" customHeight="1">
      <c r="A27" s="38"/>
      <c r="B27" s="39" t="s">
        <v>110</v>
      </c>
      <c r="C27" s="33"/>
      <c r="D27" s="48">
        <v>7606.56</v>
      </c>
      <c r="E27" s="48">
        <v>44144.64</v>
      </c>
      <c r="F27" s="48">
        <v>45320.21</v>
      </c>
    </row>
    <row r="28" spans="1:6" s="3" customFormat="1" ht="27" customHeight="1">
      <c r="A28" s="38"/>
      <c r="B28" s="39" t="s">
        <v>111</v>
      </c>
      <c r="C28" s="33"/>
      <c r="D28" s="48">
        <v>826.87</v>
      </c>
      <c r="E28" s="48">
        <v>2623.81</v>
      </c>
      <c r="F28" s="48">
        <v>2693.68</v>
      </c>
    </row>
    <row r="29" spans="1:6" s="3" customFormat="1" ht="85.5" customHeight="1">
      <c r="A29" s="38" t="s">
        <v>57</v>
      </c>
      <c r="B29" s="39" t="s">
        <v>112</v>
      </c>
      <c r="C29" s="33" t="s">
        <v>4</v>
      </c>
      <c r="D29" s="48">
        <v>36342.15</v>
      </c>
      <c r="E29" s="48">
        <v>31305.09</v>
      </c>
      <c r="F29" s="48">
        <v>37628.97</v>
      </c>
    </row>
    <row r="30" spans="1:6" s="3" customFormat="1" ht="60.75" customHeight="1" hidden="1">
      <c r="A30" s="38" t="s">
        <v>54</v>
      </c>
      <c r="B30" s="39" t="s">
        <v>113</v>
      </c>
      <c r="C30" s="33" t="s">
        <v>4</v>
      </c>
      <c r="D30" s="48" t="s">
        <v>152</v>
      </c>
      <c r="E30" s="48" t="s">
        <v>152</v>
      </c>
      <c r="F30" s="48" t="s">
        <v>152</v>
      </c>
    </row>
    <row r="31" spans="1:6" s="3" customFormat="1" ht="43.5" customHeight="1" hidden="1">
      <c r="A31" s="38" t="s">
        <v>42</v>
      </c>
      <c r="B31" s="39" t="s">
        <v>114</v>
      </c>
      <c r="C31" s="33" t="s">
        <v>4</v>
      </c>
      <c r="D31" s="48" t="s">
        <v>152</v>
      </c>
      <c r="E31" s="48" t="s">
        <v>152</v>
      </c>
      <c r="F31" s="48" t="s">
        <v>152</v>
      </c>
    </row>
    <row r="32" spans="1:6" s="3" customFormat="1" ht="70.5" customHeight="1" hidden="1">
      <c r="A32" s="38" t="s">
        <v>40</v>
      </c>
      <c r="B32" s="39" t="s">
        <v>115</v>
      </c>
      <c r="C32" s="33"/>
      <c r="D32" s="48" t="s">
        <v>152</v>
      </c>
      <c r="E32" s="48" t="s">
        <v>152</v>
      </c>
      <c r="F32" s="48" t="s">
        <v>152</v>
      </c>
    </row>
    <row r="33" spans="1:6" s="3" customFormat="1" ht="30.75" customHeight="1">
      <c r="A33" s="38" t="s">
        <v>34</v>
      </c>
      <c r="B33" s="39" t="s">
        <v>117</v>
      </c>
      <c r="C33" s="33" t="s">
        <v>118</v>
      </c>
      <c r="D33" s="48">
        <v>4908</v>
      </c>
      <c r="E33" s="48">
        <v>4908</v>
      </c>
      <c r="F33" s="48">
        <v>4908</v>
      </c>
    </row>
    <row r="34" spans="1:6" s="3" customFormat="1" ht="50.25">
      <c r="A34" s="38" t="s">
        <v>159</v>
      </c>
      <c r="B34" s="39" t="s">
        <v>158</v>
      </c>
      <c r="C34" s="33" t="s">
        <v>119</v>
      </c>
      <c r="D34" s="48">
        <f>D23/D33</f>
        <v>34.745021189894054</v>
      </c>
      <c r="E34" s="48">
        <f>E23/E33</f>
        <v>39.18651792991035</v>
      </c>
      <c r="F34" s="48">
        <f>F23/F33</f>
        <v>46.026216381418095</v>
      </c>
    </row>
    <row r="35" spans="1:6" s="3" customFormat="1" ht="87" customHeight="1">
      <c r="A35" s="38" t="s">
        <v>16</v>
      </c>
      <c r="B35" s="39" t="s">
        <v>17</v>
      </c>
      <c r="C35" s="33"/>
      <c r="D35" s="48"/>
      <c r="E35" s="48"/>
      <c r="F35" s="48"/>
    </row>
    <row r="36" spans="1:6" s="3" customFormat="1" ht="41.25" customHeight="1">
      <c r="A36" s="38" t="s">
        <v>120</v>
      </c>
      <c r="B36" s="39" t="s">
        <v>18</v>
      </c>
      <c r="C36" s="33" t="s">
        <v>19</v>
      </c>
      <c r="D36" s="48">
        <v>26.8</v>
      </c>
      <c r="E36" s="48">
        <v>33</v>
      </c>
      <c r="F36" s="48">
        <v>33</v>
      </c>
    </row>
    <row r="37" spans="1:6" s="3" customFormat="1" ht="47.25">
      <c r="A37" s="38" t="s">
        <v>121</v>
      </c>
      <c r="B37" s="39" t="s">
        <v>20</v>
      </c>
      <c r="C37" s="33" t="s">
        <v>122</v>
      </c>
      <c r="D37" s="49">
        <v>159.457</v>
      </c>
      <c r="E37" s="49">
        <f>E26/E36/12</f>
        <v>102.9412398989899</v>
      </c>
      <c r="F37" s="49">
        <f>F26/F36/12</f>
        <v>165.83535353535353</v>
      </c>
    </row>
    <row r="38" spans="1:6" s="3" customFormat="1" ht="59.25" customHeight="1" hidden="1">
      <c r="A38" s="38" t="s">
        <v>123</v>
      </c>
      <c r="B38" s="39" t="s">
        <v>21</v>
      </c>
      <c r="C38" s="33"/>
      <c r="D38" s="48" t="s">
        <v>152</v>
      </c>
      <c r="E38" s="48" t="s">
        <v>152</v>
      </c>
      <c r="F38" s="48" t="s">
        <v>152</v>
      </c>
    </row>
    <row r="39" spans="1:6" s="3" customFormat="1" ht="27" customHeight="1" hidden="1">
      <c r="A39" s="38"/>
      <c r="B39" s="42" t="s">
        <v>116</v>
      </c>
      <c r="C39" s="33"/>
      <c r="D39" s="48"/>
      <c r="E39" s="48"/>
      <c r="F39" s="48"/>
    </row>
    <row r="40" spans="1:6" s="3" customFormat="1" ht="67.5" customHeight="1" hidden="1">
      <c r="A40" s="38"/>
      <c r="B40" s="39" t="s">
        <v>124</v>
      </c>
      <c r="C40" s="33" t="s">
        <v>4</v>
      </c>
      <c r="D40" s="48"/>
      <c r="E40" s="48"/>
      <c r="F40" s="48"/>
    </row>
    <row r="41" spans="1:6" s="3" customFormat="1" ht="68.25" customHeight="1" hidden="1">
      <c r="A41" s="38"/>
      <c r="B41" s="39" t="s">
        <v>125</v>
      </c>
      <c r="C41" s="33" t="s">
        <v>4</v>
      </c>
      <c r="D41" s="48"/>
      <c r="E41" s="48"/>
      <c r="F41" s="48"/>
    </row>
    <row r="42" spans="1:6" s="6" customFormat="1" ht="19.5" customHeight="1" hidden="1">
      <c r="A42" s="5" t="s">
        <v>126</v>
      </c>
      <c r="C42" s="50"/>
      <c r="D42" s="50"/>
      <c r="E42" s="50"/>
      <c r="F42" s="50"/>
    </row>
    <row r="43" spans="1:6" s="6" customFormat="1" ht="15.75" hidden="1">
      <c r="A43" s="5" t="s">
        <v>127</v>
      </c>
      <c r="C43" s="50"/>
      <c r="D43" s="50"/>
      <c r="E43" s="50"/>
      <c r="F43" s="50"/>
    </row>
    <row r="44" spans="1:6" s="6" customFormat="1" ht="15.75" hidden="1">
      <c r="A44" s="5" t="s">
        <v>128</v>
      </c>
      <c r="C44" s="50"/>
      <c r="D44" s="50"/>
      <c r="E44" s="50"/>
      <c r="F44" s="50"/>
    </row>
    <row r="45" spans="1:6" s="6" customFormat="1" ht="15.75" hidden="1">
      <c r="A45" s="5" t="s">
        <v>129</v>
      </c>
      <c r="C45" s="50"/>
      <c r="D45" s="50"/>
      <c r="E45" s="50"/>
      <c r="F45" s="50"/>
    </row>
  </sheetData>
  <sheetProtection/>
  <mergeCells count="1">
    <mergeCell ref="A3:F3"/>
  </mergeCells>
  <printOptions/>
  <pageMargins left="0.5905511811023623" right="0" top="0" bottom="0" header="0" footer="0"/>
  <pageSetup horizontalDpi="600" verticalDpi="600" orientation="portrait" paperSize="9" scale="78" r:id="rId3"/>
  <legacyDrawing r:id="rId2"/>
</worksheet>
</file>

<file path=xl/worksheets/sheet4.xml><?xml version="1.0" encoding="utf-8"?>
<worksheet xmlns="http://schemas.openxmlformats.org/spreadsheetml/2006/main" xmlns:r="http://schemas.openxmlformats.org/officeDocument/2006/relationships">
  <dimension ref="A4:I46"/>
  <sheetViews>
    <sheetView view="pageBreakPreview" zoomScaleSheetLayoutView="100" zoomScalePageLayoutView="0" workbookViewId="0" topLeftCell="A1">
      <selection activeCell="H13" sqref="H13"/>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56" t="s">
        <v>84</v>
      </c>
      <c r="B4" s="56"/>
      <c r="C4" s="56"/>
      <c r="D4" s="56"/>
      <c r="E4" s="56"/>
      <c r="F4" s="56"/>
      <c r="G4" s="56"/>
      <c r="H4" s="56"/>
      <c r="I4" s="56"/>
    </row>
    <row r="7" spans="1:9" s="9" customFormat="1" ht="99" customHeight="1">
      <c r="A7" s="61" t="s">
        <v>22</v>
      </c>
      <c r="B7" s="61" t="s">
        <v>0</v>
      </c>
      <c r="C7" s="61" t="s">
        <v>83</v>
      </c>
      <c r="D7" s="58" t="s">
        <v>82</v>
      </c>
      <c r="E7" s="58"/>
      <c r="F7" s="58" t="s">
        <v>81</v>
      </c>
      <c r="G7" s="58"/>
      <c r="H7" s="59" t="s">
        <v>163</v>
      </c>
      <c r="I7" s="60"/>
    </row>
    <row r="8" spans="1:9" s="7" customFormat="1" ht="30" customHeight="1">
      <c r="A8" s="61"/>
      <c r="B8" s="61"/>
      <c r="C8" s="61"/>
      <c r="D8" s="8" t="s">
        <v>80</v>
      </c>
      <c r="E8" s="8" t="s">
        <v>79</v>
      </c>
      <c r="F8" s="8" t="s">
        <v>80</v>
      </c>
      <c r="G8" s="8" t="s">
        <v>79</v>
      </c>
      <c r="H8" s="8" t="s">
        <v>80</v>
      </c>
      <c r="I8" s="8" t="s">
        <v>79</v>
      </c>
    </row>
    <row r="9" spans="1:9" s="7" customFormat="1" ht="55.5" customHeight="1">
      <c r="A9" s="43" t="s">
        <v>2</v>
      </c>
      <c r="B9" s="44" t="s">
        <v>78</v>
      </c>
      <c r="C9" s="43"/>
      <c r="D9" s="45"/>
      <c r="E9" s="45"/>
      <c r="F9" s="45"/>
      <c r="G9" s="45"/>
      <c r="H9" s="45"/>
      <c r="I9" s="45"/>
    </row>
    <row r="10" spans="1:9" s="7" customFormat="1" ht="39" customHeight="1" hidden="1">
      <c r="A10" s="43" t="s">
        <v>3</v>
      </c>
      <c r="B10" s="44" t="s">
        <v>77</v>
      </c>
      <c r="C10" s="43"/>
      <c r="D10" s="45"/>
      <c r="E10" s="45"/>
      <c r="F10" s="45"/>
      <c r="G10" s="45"/>
      <c r="H10" s="45"/>
      <c r="I10" s="45"/>
    </row>
    <row r="11" spans="1:9" s="7" customFormat="1" ht="173.25" customHeight="1" hidden="1">
      <c r="A11" s="43"/>
      <c r="B11" s="44" t="s">
        <v>76</v>
      </c>
      <c r="C11" s="43" t="s">
        <v>55</v>
      </c>
      <c r="D11" s="45"/>
      <c r="E11" s="45"/>
      <c r="F11" s="45"/>
      <c r="G11" s="45"/>
      <c r="H11" s="45"/>
      <c r="I11" s="45"/>
    </row>
    <row r="12" spans="1:9" s="7" customFormat="1" ht="169.5" customHeight="1" hidden="1">
      <c r="A12" s="43"/>
      <c r="B12" s="44" t="s">
        <v>75</v>
      </c>
      <c r="C12" s="43" t="s">
        <v>65</v>
      </c>
      <c r="D12" s="45"/>
      <c r="E12" s="45"/>
      <c r="F12" s="45"/>
      <c r="G12" s="45"/>
      <c r="H12" s="45"/>
      <c r="I12" s="45"/>
    </row>
    <row r="13" spans="1:9" s="7" customFormat="1" ht="30">
      <c r="A13" s="43" t="s">
        <v>3</v>
      </c>
      <c r="B13" s="44" t="s">
        <v>154</v>
      </c>
      <c r="C13" s="43" t="s">
        <v>155</v>
      </c>
      <c r="D13" s="45">
        <v>6.776</v>
      </c>
      <c r="E13" s="45">
        <v>7.216</v>
      </c>
      <c r="F13" s="45">
        <v>7.21</v>
      </c>
      <c r="G13" s="45">
        <v>6.53</v>
      </c>
      <c r="H13" s="45">
        <v>6.53</v>
      </c>
      <c r="I13" s="45">
        <v>8.1</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2019-04-10T04:20:43Z</cp:lastPrinted>
  <dcterms:created xsi:type="dcterms:W3CDTF">2014-08-15T10:06:32Z</dcterms:created>
  <dcterms:modified xsi:type="dcterms:W3CDTF">2020-03-24T04:51:28Z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